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 Leddy\Desktop\"/>
    </mc:Choice>
  </mc:AlternateContent>
  <xr:revisionPtr revIDLastSave="0" documentId="13_ncr:1_{4AA5961C-E41F-4C41-AD72-30286F3FDEA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ec2018" sheetId="4" r:id="rId1"/>
  </sheets>
  <definedNames>
    <definedName name="_xlnm.Print_Area" localSheetId="0">'Dec2018'!$A$1:$O$26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4" l="1"/>
  <c r="E21" i="4" l="1"/>
  <c r="I23" i="4" l="1"/>
  <c r="G21" i="4"/>
  <c r="E11" i="4" l="1"/>
  <c r="E10" i="4"/>
  <c r="E20" i="4" l="1"/>
  <c r="G20" i="4" l="1"/>
  <c r="E19" i="4" l="1"/>
  <c r="G19" i="4" s="1"/>
  <c r="C23" i="4" l="1"/>
  <c r="E18" i="4"/>
  <c r="G18" i="4" s="1"/>
  <c r="E17" i="4"/>
  <c r="G17" i="4" s="1"/>
  <c r="E14" i="4"/>
  <c r="G14" i="4" s="1"/>
  <c r="E13" i="4"/>
  <c r="G13" i="4" s="1"/>
  <c r="E12" i="4"/>
  <c r="G12" i="4" s="1"/>
  <c r="G11" i="4"/>
  <c r="G10" i="4"/>
  <c r="E9" i="4"/>
  <c r="G9" i="4" s="1"/>
  <c r="E8" i="4"/>
  <c r="G8" i="4" s="1"/>
  <c r="E7" i="4"/>
  <c r="G7" i="4" s="1"/>
  <c r="E6" i="4"/>
  <c r="G6" i="4" s="1"/>
  <c r="E5" i="4"/>
  <c r="G5" i="4" s="1"/>
</calcChain>
</file>

<file path=xl/sharedStrings.xml><?xml version="1.0" encoding="utf-8"?>
<sst xmlns="http://schemas.openxmlformats.org/spreadsheetml/2006/main" count="71" uniqueCount="54">
  <si>
    <t># OF TOWNS</t>
  </si>
  <si>
    <t>$/Capita</t>
  </si>
  <si>
    <t>$/Ton</t>
  </si>
  <si>
    <t>Addison County SWM District</t>
  </si>
  <si>
    <t>Greater Upper Valley SWM District</t>
  </si>
  <si>
    <t>Central Vermont SWM District</t>
  </si>
  <si>
    <t>Northwest Vermont SWM District</t>
  </si>
  <si>
    <t>Chittenden SW District</t>
  </si>
  <si>
    <t>Northeast Kingdom WM District</t>
  </si>
  <si>
    <t>Windham SWM District</t>
  </si>
  <si>
    <t>Rutland County SW District</t>
  </si>
  <si>
    <t>Lamoille Regional SWM District</t>
  </si>
  <si>
    <t>Southern Windsor/ Windham SW District</t>
  </si>
  <si>
    <t>Mad River Resource Mgmt. Alliance</t>
  </si>
  <si>
    <t>Rutland County SWAC</t>
  </si>
  <si>
    <t>DISTRICTS</t>
  </si>
  <si>
    <t>Pop. included in above:</t>
  </si>
  <si>
    <t>NOTES</t>
  </si>
  <si>
    <r>
      <t xml:space="preserve">Equiv. $/Ton </t>
    </r>
    <r>
      <rPr>
        <b/>
        <vertAlign val="superscript"/>
        <sz val="9"/>
        <rFont val="Arial"/>
        <family val="2"/>
      </rPr>
      <t>(2)</t>
    </r>
  </si>
  <si>
    <t>(2) Based on assumption of 1 ton generation per capita per year w/ a 30% diversion rate.</t>
  </si>
  <si>
    <t xml:space="preserve">$1/visit admin. fee, except on no-charge items. </t>
  </si>
  <si>
    <t>PER CAPITA FEE</t>
  </si>
  <si>
    <t>DISTRICT FEE</t>
  </si>
  <si>
    <t>COMBINED EQUIV. FEE</t>
  </si>
  <si>
    <t>Bennington County Solid Waste Alliance</t>
  </si>
  <si>
    <r>
      <t>State of VT Population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:</t>
    </r>
  </si>
  <si>
    <t>(1) Pop. Figures are from UVM CRS (Center for Rural Studies) - based on 2010 US Census, non-seasonally adjusted.</t>
  </si>
  <si>
    <t>Compiled by Teri Kuczynski</t>
  </si>
  <si>
    <t>Londonderry Group</t>
  </si>
  <si>
    <t>$1.00/bin $160/ton</t>
  </si>
  <si>
    <t>DONE</t>
  </si>
  <si>
    <t>Hauler license fee of $10</t>
  </si>
  <si>
    <t>ADC is $6.75/ton.</t>
  </si>
  <si>
    <t>Hauler license fee of $15/vehicle</t>
  </si>
  <si>
    <t>St. Johnsbury</t>
  </si>
  <si>
    <t>(3) Total VT pop.: 624,594 is pop. we were told by DEC to use for our SWIP Reports.</t>
  </si>
  <si>
    <t>member towns</t>
  </si>
  <si>
    <t>2020 Annual Permit. In-District: $10 resident, $20 business. Non-District: $40 resident, $60 business.</t>
  </si>
  <si>
    <t>RECYCLING FEES (that you charge)</t>
  </si>
  <si>
    <t>OTHER FEES (that you charge)</t>
  </si>
  <si>
    <t>On 1/1/2020, MSW &amp; C&amp;D tip fee at Tr. St. increased from $126/ton to $128/ton and includes the Dist. Fee. Recycling fee increased from $92/ton to $120/ton. The Dist. Fee on all MSW &amp; C&amp;D for disposal increased from $33.40/ton to $34/ton. The Dist. Fee for contaminated soils used for ADC remained at $10/ton.</t>
  </si>
  <si>
    <t>Per capita fee?</t>
  </si>
  <si>
    <r>
      <t>VT DOH 2010 POP.</t>
    </r>
    <r>
      <rPr>
        <b/>
        <vertAlign val="superscript"/>
        <sz val="10"/>
        <rFont val="Arial"/>
        <family val="2"/>
      </rPr>
      <t>(1)</t>
    </r>
  </si>
  <si>
    <t xml:space="preserve">$45 stop-charge </t>
  </si>
  <si>
    <t>Annual fee only, plus tip fees for various items.</t>
  </si>
  <si>
    <t xml:space="preserve"> $145/ton tip fee for MSW amd C&amp;D.</t>
  </si>
  <si>
    <t>`</t>
  </si>
  <si>
    <t>$1/visit admin. fee, except on no-charge items. Annual access sticker: $35 + $1 admin.fee. Day pass: $10 + $1 admin. fee.</t>
  </si>
  <si>
    <t>Link to latest fee schedule for products, ARCC fees, etc.:  http://www.cvswmd.org/uploads/6/1/2/6/6126179/cvswmd fee structure fy20 revise 1.1.2020.pdf</t>
  </si>
  <si>
    <t>FINAL 3/5/2020</t>
  </si>
  <si>
    <t>MEMBER ALLIANCES/TOWNS</t>
  </si>
  <si>
    <t>$145/ton MSW and C&amp;D in-District. $160/ton out-of-District with permit. $180/ton without permit. Recycling:  No charge.</t>
  </si>
  <si>
    <t>The District Fee will increase to $24/ton on 7/1/2020.</t>
  </si>
  <si>
    <t>COMPARISON OF MEMBER DISTRICT/ALLIANCE/TOWN FEES &amp; SURCHARGES -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</si>
</sst>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9"/>
      <name val="Calibri"/>
      <family val="2"/>
      <scheme val="minor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Times New Roman"/>
      <family val="1"/>
    </font>
    <font>
      <i/>
      <sz val="11"/>
      <name val="Calibri"/>
      <family val="2"/>
      <scheme val="minor"/>
    </font>
    <font>
      <vertAlign val="superscript"/>
      <sz val="9"/>
      <name val="Arial"/>
      <family val="2"/>
    </font>
    <font>
      <sz val="11"/>
      <color theme="1"/>
      <name val="Times New Roman"/>
      <family val="1"/>
    </font>
    <font>
      <sz val="9"/>
      <name val="Times New Roman"/>
      <family val="1"/>
    </font>
    <font>
      <sz val="13"/>
      <color rgb="FF1F497D"/>
      <name val="Arial Rounded MT Bold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3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0" fontId="3" fillId="0" borderId="0"/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30" fillId="0" borderId="0" applyNumberFormat="0" applyFill="0" applyBorder="0" applyAlignment="0" applyProtection="0"/>
  </cellStyleXfs>
  <cellXfs count="151">
    <xf numFmtId="0" fontId="0" fillId="0" borderId="0" xfId="0"/>
    <xf numFmtId="0" fontId="5" fillId="0" borderId="0" xfId="1" applyNumberFormat="1" applyFont="1" applyFill="1" applyBorder="1" applyAlignment="1" applyProtection="1">
      <alignment horizontal="left"/>
    </xf>
    <xf numFmtId="0" fontId="4" fillId="0" borderId="24" xfId="1" applyFont="1" applyFill="1" applyBorder="1" applyAlignment="1">
      <alignment horizontal="center" vertical="top" wrapText="1"/>
    </xf>
    <xf numFmtId="0" fontId="12" fillId="0" borderId="0" xfId="0" applyFont="1" applyFill="1"/>
    <xf numFmtId="0" fontId="9" fillId="0" borderId="0" xfId="0" applyFont="1" applyFill="1" applyAlignment="1">
      <alignment horizontal="right"/>
    </xf>
    <xf numFmtId="3" fontId="2" fillId="0" borderId="0" xfId="1" applyNumberFormat="1" applyFont="1" applyFill="1" applyAlignment="1">
      <alignment horizontal="centerContinuous"/>
    </xf>
    <xf numFmtId="0" fontId="2" fillId="0" borderId="0" xfId="1" applyFont="1" applyFill="1" applyAlignment="1">
      <alignment horizontal="centerContinuous"/>
    </xf>
    <xf numFmtId="7" fontId="2" fillId="0" borderId="0" xfId="1" applyNumberFormat="1" applyFont="1" applyFill="1" applyAlignment="1">
      <alignment horizontal="centerContinuous"/>
    </xf>
    <xf numFmtId="7" fontId="3" fillId="0" borderId="0" xfId="1" applyNumberFormat="1" applyFont="1" applyFill="1" applyAlignment="1">
      <alignment horizontal="centerContinuous"/>
    </xf>
    <xf numFmtId="0" fontId="14" fillId="0" borderId="0" xfId="0" applyFont="1" applyFill="1"/>
    <xf numFmtId="0" fontId="4" fillId="0" borderId="9" xfId="1" applyFont="1" applyFill="1" applyBorder="1" applyAlignment="1">
      <alignment horizontal="center"/>
    </xf>
    <xf numFmtId="3" fontId="4" fillId="0" borderId="10" xfId="1" applyNumberFormat="1" applyFont="1" applyFill="1" applyBorder="1" applyAlignment="1">
      <alignment horizontal="center" wrapText="1"/>
    </xf>
    <xf numFmtId="0" fontId="4" fillId="0" borderId="11" xfId="1" applyFont="1" applyFill="1" applyBorder="1" applyAlignment="1">
      <alignment horizontal="center" wrapText="1"/>
    </xf>
    <xf numFmtId="7" fontId="4" fillId="0" borderId="1" xfId="1" applyNumberFormat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vertical="top"/>
    </xf>
    <xf numFmtId="3" fontId="7" fillId="0" borderId="6" xfId="1" applyNumberFormat="1" applyFont="1" applyFill="1" applyBorder="1" applyAlignment="1">
      <alignment horizontal="center" vertical="top" wrapText="1"/>
    </xf>
    <xf numFmtId="0" fontId="7" fillId="0" borderId="7" xfId="1" applyFont="1" applyFill="1" applyBorder="1" applyAlignment="1">
      <alignment horizontal="center" vertical="top" wrapText="1"/>
    </xf>
    <xf numFmtId="7" fontId="7" fillId="0" borderId="7" xfId="1" applyNumberFormat="1" applyFont="1" applyFill="1" applyBorder="1" applyAlignment="1">
      <alignment horizontal="center" wrapText="1"/>
    </xf>
    <xf numFmtId="7" fontId="7" fillId="0" borderId="8" xfId="1" applyNumberFormat="1" applyFont="1" applyFill="1" applyBorder="1" applyAlignment="1">
      <alignment horizontal="center" wrapText="1"/>
    </xf>
    <xf numFmtId="7" fontId="7" fillId="0" borderId="8" xfId="1" applyNumberFormat="1" applyFont="1" applyFill="1" applyBorder="1" applyAlignment="1">
      <alignment horizontal="center" vertical="top" wrapText="1"/>
    </xf>
    <xf numFmtId="0" fontId="1" fillId="0" borderId="9" xfId="1" applyFont="1" applyFill="1" applyBorder="1" applyAlignment="1">
      <alignment vertical="top" wrapText="1"/>
    </xf>
    <xf numFmtId="3" fontId="1" fillId="0" borderId="10" xfId="1" applyNumberFormat="1" applyFont="1" applyFill="1" applyBorder="1" applyAlignment="1">
      <alignment horizontal="center" vertical="top" wrapText="1"/>
    </xf>
    <xf numFmtId="0" fontId="1" fillId="0" borderId="11" xfId="1" applyFont="1" applyFill="1" applyBorder="1" applyAlignment="1">
      <alignment horizontal="center" vertical="top" wrapText="1"/>
    </xf>
    <xf numFmtId="7" fontId="1" fillId="0" borderId="11" xfId="1" applyNumberFormat="1" applyFont="1" applyFill="1" applyBorder="1" applyAlignment="1">
      <alignment horizontal="center" vertical="top" wrapText="1"/>
    </xf>
    <xf numFmtId="7" fontId="1" fillId="0" borderId="14" xfId="1" applyNumberFormat="1" applyFont="1" applyFill="1" applyBorder="1" applyAlignment="1">
      <alignment horizontal="center" vertical="top" wrapText="1"/>
    </xf>
    <xf numFmtId="7" fontId="1" fillId="0" borderId="1" xfId="1" applyNumberFormat="1" applyFont="1" applyFill="1" applyBorder="1" applyAlignment="1">
      <alignment horizontal="center" vertical="top" wrapText="1"/>
    </xf>
    <xf numFmtId="7" fontId="4" fillId="0" borderId="9" xfId="1" applyNumberFormat="1" applyFont="1" applyFill="1" applyBorder="1" applyAlignment="1">
      <alignment horizontal="center" vertical="top" wrapText="1"/>
    </xf>
    <xf numFmtId="7" fontId="5" fillId="0" borderId="1" xfId="1" applyNumberFormat="1" applyFont="1" applyFill="1" applyBorder="1" applyAlignment="1">
      <alignment horizontal="left" vertical="top" wrapText="1"/>
    </xf>
    <xf numFmtId="0" fontId="1" fillId="0" borderId="12" xfId="1" applyFont="1" applyFill="1" applyBorder="1" applyAlignment="1">
      <alignment vertical="top" wrapText="1"/>
    </xf>
    <xf numFmtId="3" fontId="1" fillId="0" borderId="13" xfId="1" applyNumberFormat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7" fontId="1" fillId="0" borderId="2" xfId="1" applyNumberFormat="1" applyFont="1" applyFill="1" applyBorder="1" applyAlignment="1">
      <alignment horizontal="center" vertical="top" wrapText="1"/>
    </xf>
    <xf numFmtId="7" fontId="4" fillId="0" borderId="12" xfId="1" applyNumberFormat="1" applyFont="1" applyFill="1" applyBorder="1" applyAlignment="1">
      <alignment horizontal="center" vertical="top" wrapText="1"/>
    </xf>
    <xf numFmtId="7" fontId="5" fillId="0" borderId="2" xfId="1" applyNumberFormat="1" applyFont="1" applyFill="1" applyBorder="1" applyAlignment="1">
      <alignment horizontal="left" vertical="top" wrapText="1"/>
    </xf>
    <xf numFmtId="7" fontId="5" fillId="0" borderId="12" xfId="1" applyNumberFormat="1" applyFont="1" applyFill="1" applyBorder="1" applyAlignment="1">
      <alignment horizontal="left" vertical="top" wrapText="1"/>
    </xf>
    <xf numFmtId="164" fontId="1" fillId="0" borderId="14" xfId="1" applyNumberFormat="1" applyFont="1" applyFill="1" applyBorder="1" applyAlignment="1">
      <alignment horizontal="center" vertical="top" wrapText="1"/>
    </xf>
    <xf numFmtId="7" fontId="1" fillId="0" borderId="12" xfId="1" applyNumberFormat="1" applyFont="1" applyFill="1" applyBorder="1" applyAlignment="1">
      <alignment horizontal="left" vertical="top" wrapText="1"/>
    </xf>
    <xf numFmtId="0" fontId="1" fillId="0" borderId="18" xfId="1" applyFont="1" applyFill="1" applyBorder="1" applyAlignment="1">
      <alignment vertical="top" wrapText="1"/>
    </xf>
    <xf numFmtId="3" fontId="1" fillId="0" borderId="15" xfId="1" applyNumberFormat="1" applyFont="1" applyFill="1" applyBorder="1" applyAlignment="1">
      <alignment horizontal="center" vertical="top" wrapText="1"/>
    </xf>
    <xf numFmtId="0" fontId="1" fillId="0" borderId="16" xfId="1" applyFont="1" applyFill="1" applyBorder="1" applyAlignment="1">
      <alignment horizontal="center" vertical="top" wrapText="1"/>
    </xf>
    <xf numFmtId="7" fontId="1" fillId="0" borderId="16" xfId="1" applyNumberFormat="1" applyFont="1" applyFill="1" applyBorder="1" applyAlignment="1">
      <alignment horizontal="center" vertical="top" wrapText="1"/>
    </xf>
    <xf numFmtId="7" fontId="1" fillId="0" borderId="17" xfId="1" applyNumberFormat="1" applyFont="1" applyFill="1" applyBorder="1" applyAlignment="1">
      <alignment horizontal="center" vertical="top" wrapText="1"/>
    </xf>
    <xf numFmtId="7" fontId="4" fillId="0" borderId="18" xfId="1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0" xfId="0" applyFont="1" applyFill="1"/>
    <xf numFmtId="7" fontId="1" fillId="0" borderId="19" xfId="1" applyNumberFormat="1" applyFont="1" applyFill="1" applyBorder="1" applyAlignment="1">
      <alignment horizontal="center" vertical="top" wrapText="1"/>
    </xf>
    <xf numFmtId="7" fontId="7" fillId="0" borderId="1" xfId="1" applyNumberFormat="1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center" vertical="top"/>
    </xf>
    <xf numFmtId="7" fontId="7" fillId="0" borderId="2" xfId="1" applyNumberFormat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left"/>
    </xf>
    <xf numFmtId="0" fontId="1" fillId="0" borderId="0" xfId="0" applyFont="1" applyFill="1"/>
    <xf numFmtId="7" fontId="1" fillId="0" borderId="0" xfId="1" applyNumberFormat="1" applyFont="1" applyFill="1" applyAlignment="1">
      <alignment horizontal="right"/>
    </xf>
    <xf numFmtId="0" fontId="5" fillId="0" borderId="0" xfId="1" applyFont="1" applyFill="1" applyBorder="1" applyAlignment="1"/>
    <xf numFmtId="0" fontId="1" fillId="0" borderId="0" xfId="1" applyFont="1" applyFill="1"/>
    <xf numFmtId="0" fontId="16" fillId="0" borderId="0" xfId="0" applyFont="1" applyFill="1"/>
    <xf numFmtId="7" fontId="4" fillId="0" borderId="22" xfId="1" applyNumberFormat="1" applyFont="1" applyFill="1" applyBorder="1" applyAlignment="1">
      <alignment horizontal="center" vertical="top" wrapText="1"/>
    </xf>
    <xf numFmtId="7" fontId="4" fillId="0" borderId="23" xfId="1" applyNumberFormat="1" applyFont="1" applyFill="1" applyBorder="1" applyAlignment="1">
      <alignment horizontal="center" vertical="top" wrapText="1"/>
    </xf>
    <xf numFmtId="7" fontId="4" fillId="0" borderId="28" xfId="1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7" fontId="1" fillId="0" borderId="16" xfId="1" applyNumberFormat="1" applyFont="1" applyFill="1" applyBorder="1" applyAlignment="1">
      <alignment horizontal="center" vertical="top" wrapText="1"/>
    </xf>
    <xf numFmtId="3" fontId="1" fillId="0" borderId="0" xfId="1" applyNumberFormat="1" applyFont="1" applyFill="1"/>
    <xf numFmtId="0" fontId="20" fillId="0" borderId="0" xfId="0" applyFont="1" applyAlignment="1">
      <alignment vertical="center"/>
    </xf>
    <xf numFmtId="7" fontId="21" fillId="0" borderId="12" xfId="1" applyNumberFormat="1" applyFont="1" applyFill="1" applyBorder="1" applyAlignment="1">
      <alignment horizontal="left" vertical="top" wrapText="1"/>
    </xf>
    <xf numFmtId="7" fontId="21" fillId="0" borderId="17" xfId="1" applyNumberFormat="1" applyFont="1" applyFill="1" applyBorder="1" applyAlignment="1">
      <alignment horizontal="left" vertical="top" wrapText="1"/>
    </xf>
    <xf numFmtId="0" fontId="25" fillId="0" borderId="12" xfId="0" applyFont="1" applyBorder="1"/>
    <xf numFmtId="0" fontId="1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8" fillId="0" borderId="18" xfId="0" applyFont="1" applyBorder="1" applyAlignment="1">
      <alignment vertical="top" wrapText="1"/>
    </xf>
    <xf numFmtId="0" fontId="25" fillId="0" borderId="18" xfId="0" applyFont="1" applyBorder="1"/>
    <xf numFmtId="164" fontId="13" fillId="0" borderId="16" xfId="0" applyNumberFormat="1" applyFont="1" applyBorder="1" applyAlignment="1">
      <alignment horizontal="center" vertical="top"/>
    </xf>
    <xf numFmtId="3" fontId="1" fillId="0" borderId="29" xfId="1" applyNumberFormat="1" applyFont="1" applyFill="1" applyBorder="1" applyAlignment="1">
      <alignment horizontal="center" vertical="top" wrapText="1"/>
    </xf>
    <xf numFmtId="3" fontId="0" fillId="0" borderId="0" xfId="0" applyNumberFormat="1"/>
    <xf numFmtId="3" fontId="1" fillId="0" borderId="0" xfId="0" applyNumberFormat="1" applyFont="1" applyFill="1" applyAlignment="1">
      <alignment horizontal="center" vertical="top"/>
    </xf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vertical="center"/>
    </xf>
    <xf numFmtId="3" fontId="28" fillId="0" borderId="0" xfId="0" applyNumberFormat="1" applyFont="1"/>
    <xf numFmtId="0" fontId="27" fillId="0" borderId="0" xfId="0" applyFont="1" applyAlignment="1">
      <alignment horizontal="center"/>
    </xf>
    <xf numFmtId="0" fontId="29" fillId="0" borderId="0" xfId="0" applyFont="1" applyAlignment="1">
      <alignment vertical="center"/>
    </xf>
    <xf numFmtId="0" fontId="30" fillId="0" borderId="0" xfId="22"/>
    <xf numFmtId="9" fontId="4" fillId="0" borderId="0" xfId="2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 vertical="top"/>
    </xf>
    <xf numFmtId="164" fontId="8" fillId="0" borderId="34" xfId="0" applyNumberFormat="1" applyFont="1" applyBorder="1" applyAlignment="1">
      <alignment horizontal="center" vertical="top"/>
    </xf>
    <xf numFmtId="164" fontId="1" fillId="0" borderId="14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8" fontId="1" fillId="0" borderId="14" xfId="0" applyNumberFormat="1" applyFont="1" applyBorder="1" applyAlignment="1">
      <alignment horizontal="center" vertical="top"/>
    </xf>
    <xf numFmtId="7" fontId="7" fillId="0" borderId="32" xfId="1" applyNumberFormat="1" applyFont="1" applyFill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/>
    </xf>
    <xf numFmtId="3" fontId="1" fillId="0" borderId="14" xfId="0" applyNumberFormat="1" applyFont="1" applyBorder="1" applyAlignment="1">
      <alignment horizontal="center" vertical="top"/>
    </xf>
    <xf numFmtId="3" fontId="8" fillId="0" borderId="15" xfId="0" applyNumberFormat="1" applyFont="1" applyBorder="1" applyAlignment="1">
      <alignment horizontal="center" vertical="top"/>
    </xf>
    <xf numFmtId="3" fontId="1" fillId="0" borderId="0" xfId="1" applyNumberFormat="1" applyFont="1" applyFill="1" applyBorder="1" applyAlignment="1" applyProtection="1">
      <alignment horizontal="center"/>
    </xf>
    <xf numFmtId="3" fontId="1" fillId="0" borderId="0" xfId="1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9" fillId="0" borderId="0" xfId="3" applyFont="1" applyFill="1" applyBorder="1" applyAlignment="1">
      <alignment horizontal="left" wrapText="1"/>
    </xf>
    <xf numFmtId="0" fontId="1" fillId="0" borderId="0" xfId="3" applyFill="1" applyAlignment="1">
      <alignment vertical="center" wrapText="1"/>
    </xf>
    <xf numFmtId="0" fontId="5" fillId="0" borderId="31" xfId="0" applyFont="1" applyFill="1" applyBorder="1" applyAlignment="1">
      <alignment wrapText="1"/>
    </xf>
    <xf numFmtId="0" fontId="25" fillId="0" borderId="21" xfId="0" applyFont="1" applyBorder="1" applyAlignment="1">
      <alignment wrapText="1"/>
    </xf>
    <xf numFmtId="0" fontId="25" fillId="0" borderId="23" xfId="0" applyFont="1" applyBorder="1" applyAlignment="1">
      <alignment wrapText="1"/>
    </xf>
    <xf numFmtId="0" fontId="5" fillId="0" borderId="31" xfId="0" applyFont="1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3" xfId="0" applyBorder="1" applyAlignment="1">
      <alignment wrapText="1"/>
    </xf>
    <xf numFmtId="0" fontId="15" fillId="0" borderId="0" xfId="1" applyFont="1" applyFill="1" applyAlignment="1"/>
    <xf numFmtId="0" fontId="18" fillId="0" borderId="0" xfId="0" applyFont="1" applyAlignment="1"/>
    <xf numFmtId="0" fontId="21" fillId="0" borderId="31" xfId="0" applyFont="1" applyFill="1" applyBorder="1" applyAlignment="1">
      <alignment vertical="top" wrapText="1"/>
    </xf>
    <xf numFmtId="0" fontId="21" fillId="0" borderId="21" xfId="0" applyFont="1" applyFill="1" applyBorder="1" applyAlignment="1">
      <alignment vertical="top" wrapText="1"/>
    </xf>
    <xf numFmtId="0" fontId="21" fillId="0" borderId="23" xfId="0" applyFont="1" applyFill="1" applyBorder="1" applyAlignment="1">
      <alignment vertical="top" wrapText="1"/>
    </xf>
    <xf numFmtId="0" fontId="5" fillId="0" borderId="33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vertical="top"/>
    </xf>
    <xf numFmtId="0" fontId="5" fillId="0" borderId="28" xfId="0" applyFont="1" applyFill="1" applyBorder="1" applyAlignment="1">
      <alignment vertical="top"/>
    </xf>
    <xf numFmtId="0" fontId="5" fillId="0" borderId="20" xfId="0" applyFont="1" applyFill="1" applyBorder="1" applyAlignment="1">
      <alignment wrapText="1"/>
    </xf>
    <xf numFmtId="0" fontId="23" fillId="0" borderId="20" xfId="0" applyFont="1" applyFill="1" applyBorder="1" applyAlignment="1">
      <alignment wrapText="1"/>
    </xf>
    <xf numFmtId="0" fontId="23" fillId="0" borderId="22" xfId="0" applyFont="1" applyFill="1" applyBorder="1" applyAlignment="1">
      <alignment wrapText="1"/>
    </xf>
    <xf numFmtId="0" fontId="24" fillId="0" borderId="21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5" fillId="0" borderId="31" xfId="0" applyFont="1" applyFill="1" applyBorder="1" applyAlignment="1">
      <alignment horizontal="left" vertical="top" wrapText="1"/>
    </xf>
    <xf numFmtId="0" fontId="25" fillId="0" borderId="21" xfId="0" applyFont="1" applyBorder="1" applyAlignment="1">
      <alignment horizontal="left" vertical="top" wrapText="1"/>
    </xf>
    <xf numFmtId="0" fontId="25" fillId="0" borderId="23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1" fillId="0" borderId="33" xfId="0" applyFont="1" applyFill="1" applyBorder="1" applyAlignment="1">
      <alignment horizontal="left" vertical="top" wrapText="1"/>
    </xf>
    <xf numFmtId="0" fontId="31" fillId="0" borderId="34" xfId="0" applyFont="1" applyFill="1" applyBorder="1" applyAlignment="1">
      <alignment horizontal="left" vertical="top" wrapText="1"/>
    </xf>
    <xf numFmtId="0" fontId="31" fillId="0" borderId="28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wrapText="1"/>
    </xf>
    <xf numFmtId="0" fontId="23" fillId="0" borderId="21" xfId="0" applyFont="1" applyFill="1" applyBorder="1" applyAlignment="1">
      <alignment wrapText="1"/>
    </xf>
    <xf numFmtId="0" fontId="23" fillId="0" borderId="23" xfId="0" applyFont="1" applyFill="1" applyBorder="1" applyAlignment="1">
      <alignment wrapText="1"/>
    </xf>
    <xf numFmtId="0" fontId="22" fillId="0" borderId="31" xfId="0" applyFont="1" applyBorder="1" applyAlignment="1">
      <alignment vertical="top" wrapText="1"/>
    </xf>
    <xf numFmtId="0" fontId="22" fillId="0" borderId="21" xfId="0" applyFont="1" applyBorder="1" applyAlignment="1">
      <alignment vertical="top" wrapText="1"/>
    </xf>
    <xf numFmtId="0" fontId="22" fillId="0" borderId="23" xfId="0" applyFont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4" fillId="0" borderId="0" xfId="1" applyFont="1" applyFill="1" applyAlignment="1">
      <alignment horizontal="left"/>
    </xf>
    <xf numFmtId="0" fontId="28" fillId="0" borderId="0" xfId="0" applyFont="1" applyAlignment="1"/>
    <xf numFmtId="7" fontId="4" fillId="0" borderId="3" xfId="1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7" fillId="0" borderId="35" xfId="0" applyFont="1" applyBorder="1" applyAlignment="1">
      <alignment wrapText="1"/>
    </xf>
    <xf numFmtId="0" fontId="28" fillId="0" borderId="0" xfId="0" applyFont="1" applyAlignment="1">
      <alignment wrapText="1"/>
    </xf>
    <xf numFmtId="0" fontId="23" fillId="0" borderId="0" xfId="0" applyFont="1" applyFill="1" applyAlignment="1">
      <alignment shrinkToFit="1"/>
    </xf>
    <xf numFmtId="0" fontId="24" fillId="0" borderId="0" xfId="0" applyFont="1" applyAlignment="1">
      <alignment shrinkToFit="1"/>
    </xf>
    <xf numFmtId="0" fontId="4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1" fillId="0" borderId="30" xfId="0" applyFont="1" applyFill="1" applyBorder="1" applyAlignment="1">
      <alignment vertical="top" wrapText="1"/>
    </xf>
    <xf numFmtId="0" fontId="21" fillId="0" borderId="20" xfId="0" applyFont="1" applyFill="1" applyBorder="1" applyAlignment="1">
      <alignment vertical="top" wrapText="1"/>
    </xf>
    <xf numFmtId="0" fontId="21" fillId="0" borderId="22" xfId="0" applyFont="1" applyFill="1" applyBorder="1" applyAlignment="1">
      <alignment vertical="top" wrapText="1"/>
    </xf>
  </cellXfs>
  <cellStyles count="23">
    <cellStyle name="Comma 2" xfId="6" xr:uid="{00000000-0005-0000-0000-000000000000}"/>
    <cellStyle name="Comma 3" xfId="12" xr:uid="{00000000-0005-0000-0000-000001000000}"/>
    <cellStyle name="Comma 3 2" xfId="20" xr:uid="{00000000-0005-0000-0000-000002000000}"/>
    <cellStyle name="Comma 4" xfId="4" xr:uid="{00000000-0005-0000-0000-000003000000}"/>
    <cellStyle name="Hyperlink" xfId="22" builtinId="8"/>
    <cellStyle name="Normal" xfId="0" builtinId="0"/>
    <cellStyle name="Normal 2" xfId="1" xr:uid="{00000000-0005-0000-0000-000005000000}"/>
    <cellStyle name="Normal 2 2" xfId="10" xr:uid="{00000000-0005-0000-0000-000006000000}"/>
    <cellStyle name="Normal 2 2 2" xfId="18" xr:uid="{00000000-0005-0000-0000-000007000000}"/>
    <cellStyle name="Normal 2 3" xfId="15" xr:uid="{00000000-0005-0000-0000-000008000000}"/>
    <cellStyle name="Normal 2 4" xfId="16" xr:uid="{00000000-0005-0000-0000-000009000000}"/>
    <cellStyle name="Normal 2 5" xfId="5" xr:uid="{00000000-0005-0000-0000-00000A000000}"/>
    <cellStyle name="Normal 3" xfId="7" xr:uid="{00000000-0005-0000-0000-00000B000000}"/>
    <cellStyle name="Normal 3 2" xfId="9" xr:uid="{00000000-0005-0000-0000-00000C000000}"/>
    <cellStyle name="Normal 4" xfId="8" xr:uid="{00000000-0005-0000-0000-00000D000000}"/>
    <cellStyle name="Normal 4 2" xfId="17" xr:uid="{00000000-0005-0000-0000-00000E000000}"/>
    <cellStyle name="Normal 5" xfId="11" xr:uid="{00000000-0005-0000-0000-00000F000000}"/>
    <cellStyle name="Normal 5 2" xfId="13" xr:uid="{00000000-0005-0000-0000-000010000000}"/>
    <cellStyle name="Normal 5 2 2" xfId="21" xr:uid="{00000000-0005-0000-0000-000011000000}"/>
    <cellStyle name="Normal 5 3" xfId="19" xr:uid="{00000000-0005-0000-0000-000012000000}"/>
    <cellStyle name="Normal 6" xfId="14" xr:uid="{00000000-0005-0000-0000-000013000000}"/>
    <cellStyle name="Normal 7" xfId="3" xr:uid="{00000000-0005-0000-0000-000014000000}"/>
    <cellStyle name="Percent 2" xfId="2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9"/>
  <sheetViews>
    <sheetView tabSelected="1" topLeftCell="A3" workbookViewId="0">
      <selection activeCell="H3" sqref="H1:H1048576"/>
    </sheetView>
  </sheetViews>
  <sheetFormatPr defaultRowHeight="15" x14ac:dyDescent="0.25"/>
  <cols>
    <col min="1" max="1" width="19.140625" customWidth="1"/>
    <col min="2" max="2" width="21.140625" customWidth="1"/>
    <col min="3" max="3" width="9.5703125" customWidth="1"/>
    <col min="4" max="4" width="12.140625" customWidth="1"/>
    <col min="6" max="6" width="10.5703125" customWidth="1"/>
    <col min="7" max="7" width="10.85546875" customWidth="1"/>
    <col min="8" max="8" width="12.5703125" hidden="1" customWidth="1"/>
    <col min="9" max="9" width="23.7109375" customWidth="1"/>
    <col min="14" max="14" width="7" customWidth="1"/>
    <col min="15" max="15" width="7.140625" customWidth="1"/>
    <col min="16" max="16" width="12.42578125" customWidth="1"/>
  </cols>
  <sheetData>
    <row r="1" spans="1:20" ht="17.25" customHeight="1" x14ac:dyDescent="0.25">
      <c r="A1" s="137" t="s">
        <v>53</v>
      </c>
      <c r="B1" s="138"/>
      <c r="C1" s="138"/>
      <c r="D1" s="138"/>
      <c r="E1" s="138"/>
      <c r="F1" s="138"/>
      <c r="G1" s="138"/>
      <c r="H1" s="3"/>
      <c r="I1" s="96" t="s">
        <v>49</v>
      </c>
      <c r="J1" s="4"/>
      <c r="K1" s="3"/>
      <c r="L1" s="143" t="s">
        <v>27</v>
      </c>
      <c r="M1" s="144"/>
      <c r="N1" s="144"/>
      <c r="O1" s="3"/>
    </row>
    <row r="2" spans="1:20" ht="12" customHeight="1" thickBot="1" x14ac:dyDescent="0.3">
      <c r="A2" s="3"/>
      <c r="B2" s="5"/>
      <c r="C2" s="6"/>
      <c r="D2" s="7"/>
      <c r="E2" s="7"/>
      <c r="F2" s="8"/>
      <c r="G2" s="6"/>
      <c r="H2" s="6"/>
      <c r="I2" s="3"/>
      <c r="J2" s="9"/>
      <c r="K2" s="3"/>
      <c r="L2" s="3"/>
      <c r="M2" s="3"/>
      <c r="N2" s="3"/>
      <c r="O2" s="3"/>
    </row>
    <row r="3" spans="1:20" ht="45.75" customHeight="1" thickBot="1" x14ac:dyDescent="0.3">
      <c r="A3" s="10" t="s">
        <v>15</v>
      </c>
      <c r="B3" s="11" t="s">
        <v>42</v>
      </c>
      <c r="C3" s="12" t="s">
        <v>0</v>
      </c>
      <c r="D3" s="139" t="s">
        <v>21</v>
      </c>
      <c r="E3" s="140"/>
      <c r="F3" s="13" t="s">
        <v>22</v>
      </c>
      <c r="G3" s="13" t="s">
        <v>23</v>
      </c>
      <c r="H3" s="13" t="s">
        <v>38</v>
      </c>
      <c r="I3" s="13" t="s">
        <v>39</v>
      </c>
      <c r="J3" s="3"/>
      <c r="K3" s="3"/>
      <c r="L3" s="3"/>
      <c r="M3" s="3"/>
      <c r="N3" s="3"/>
      <c r="O3" s="3"/>
      <c r="P3" s="80"/>
    </row>
    <row r="4" spans="1:20" ht="27" thickBot="1" x14ac:dyDescent="0.3">
      <c r="A4" s="14"/>
      <c r="B4" s="15"/>
      <c r="C4" s="16"/>
      <c r="D4" s="17" t="s">
        <v>1</v>
      </c>
      <c r="E4" s="17" t="s">
        <v>18</v>
      </c>
      <c r="F4" s="18" t="s">
        <v>2</v>
      </c>
      <c r="G4" s="18" t="s">
        <v>2</v>
      </c>
      <c r="H4" s="18" t="s">
        <v>2</v>
      </c>
      <c r="I4" s="19"/>
      <c r="J4" s="145" t="s">
        <v>17</v>
      </c>
      <c r="K4" s="146"/>
      <c r="L4" s="146"/>
      <c r="M4" s="146"/>
      <c r="N4" s="146"/>
      <c r="O4" s="147"/>
      <c r="P4" s="81"/>
    </row>
    <row r="5" spans="1:20" ht="56.25" customHeight="1" x14ac:dyDescent="0.25">
      <c r="A5" s="20" t="s">
        <v>3</v>
      </c>
      <c r="B5" s="21">
        <v>36200</v>
      </c>
      <c r="C5" s="22">
        <v>21</v>
      </c>
      <c r="D5" s="23">
        <v>0</v>
      </c>
      <c r="E5" s="24">
        <f t="shared" ref="E5:E9" si="0">SUM(D5*B5)/(B5*0.7)</f>
        <v>0</v>
      </c>
      <c r="F5" s="25">
        <v>34</v>
      </c>
      <c r="G5" s="26">
        <f>SUM(E5+F5)</f>
        <v>34</v>
      </c>
      <c r="H5" s="56">
        <v>120</v>
      </c>
      <c r="I5" s="27" t="s">
        <v>20</v>
      </c>
      <c r="J5" s="148" t="s">
        <v>40</v>
      </c>
      <c r="K5" s="149"/>
      <c r="L5" s="149"/>
      <c r="M5" s="149"/>
      <c r="N5" s="149"/>
      <c r="O5" s="150"/>
      <c r="P5" s="75" t="s">
        <v>30</v>
      </c>
      <c r="Q5" s="76"/>
      <c r="R5" s="76"/>
      <c r="S5" s="76"/>
      <c r="T5" s="76"/>
    </row>
    <row r="6" spans="1:20" ht="37.5" customHeight="1" x14ac:dyDescent="0.25">
      <c r="A6" s="28" t="s">
        <v>5</v>
      </c>
      <c r="B6" s="29">
        <v>52859</v>
      </c>
      <c r="C6" s="30">
        <v>19</v>
      </c>
      <c r="D6" s="24">
        <v>1</v>
      </c>
      <c r="E6" s="24">
        <f t="shared" si="0"/>
        <v>1.4285714285714288</v>
      </c>
      <c r="F6" s="31">
        <v>30</v>
      </c>
      <c r="G6" s="32">
        <f>SUM(E6+F6)</f>
        <v>31.428571428571431</v>
      </c>
      <c r="H6" s="57">
        <v>0</v>
      </c>
      <c r="I6" s="33" t="s">
        <v>31</v>
      </c>
      <c r="J6" s="132" t="s">
        <v>48</v>
      </c>
      <c r="K6" s="133"/>
      <c r="L6" s="133"/>
      <c r="M6" s="133"/>
      <c r="N6" s="133"/>
      <c r="O6" s="134"/>
      <c r="P6" s="141" t="s">
        <v>30</v>
      </c>
      <c r="Q6" s="142"/>
      <c r="R6" s="142"/>
      <c r="S6" s="142"/>
      <c r="T6" s="142"/>
    </row>
    <row r="7" spans="1:20" ht="28.5" customHeight="1" x14ac:dyDescent="0.25">
      <c r="A7" s="28" t="s">
        <v>7</v>
      </c>
      <c r="B7" s="74">
        <v>156545</v>
      </c>
      <c r="C7" s="30">
        <v>19</v>
      </c>
      <c r="D7" s="24">
        <v>0</v>
      </c>
      <c r="E7" s="24">
        <f t="shared" si="0"/>
        <v>0</v>
      </c>
      <c r="F7" s="31">
        <v>27</v>
      </c>
      <c r="G7" s="32">
        <f>SUM(E7+F7)</f>
        <v>27</v>
      </c>
      <c r="H7" s="32">
        <v>80</v>
      </c>
      <c r="I7" s="34" t="s">
        <v>33</v>
      </c>
      <c r="J7" s="102" t="s">
        <v>32</v>
      </c>
      <c r="K7" s="135"/>
      <c r="L7" s="135"/>
      <c r="M7" s="135"/>
      <c r="N7" s="135"/>
      <c r="O7" s="136"/>
      <c r="P7" s="75" t="s">
        <v>30</v>
      </c>
      <c r="Q7" s="76"/>
      <c r="R7" s="76"/>
      <c r="S7" s="77"/>
      <c r="T7" s="76"/>
    </row>
    <row r="8" spans="1:20" ht="30" customHeight="1" x14ac:dyDescent="0.25">
      <c r="A8" s="28" t="s">
        <v>4</v>
      </c>
      <c r="B8" s="29">
        <v>18265</v>
      </c>
      <c r="C8" s="30">
        <v>10</v>
      </c>
      <c r="D8" s="24">
        <v>11</v>
      </c>
      <c r="E8" s="24">
        <f t="shared" si="0"/>
        <v>15.714285714285714</v>
      </c>
      <c r="F8" s="31">
        <v>23</v>
      </c>
      <c r="G8" s="32">
        <f>SUM(E8+F8)</f>
        <v>38.714285714285715</v>
      </c>
      <c r="H8" s="32">
        <v>0</v>
      </c>
      <c r="I8" s="33" t="s">
        <v>31</v>
      </c>
      <c r="J8" s="99"/>
      <c r="K8" s="100"/>
      <c r="L8" s="100"/>
      <c r="M8" s="100"/>
      <c r="N8" s="100"/>
      <c r="O8" s="101"/>
      <c r="P8" s="75" t="s">
        <v>30</v>
      </c>
      <c r="Q8" s="76"/>
      <c r="R8" s="76"/>
      <c r="S8" s="77"/>
      <c r="T8" s="76"/>
    </row>
    <row r="9" spans="1:20" ht="26.25" customHeight="1" x14ac:dyDescent="0.25">
      <c r="A9" s="28" t="s">
        <v>11</v>
      </c>
      <c r="B9" s="29">
        <v>26679</v>
      </c>
      <c r="C9" s="30">
        <v>12</v>
      </c>
      <c r="D9" s="24">
        <v>0</v>
      </c>
      <c r="E9" s="24">
        <f t="shared" si="0"/>
        <v>0</v>
      </c>
      <c r="F9" s="31">
        <v>21</v>
      </c>
      <c r="G9" s="32">
        <f t="shared" ref="G9:G14" si="1">SUM(E9+F9)</f>
        <v>21</v>
      </c>
      <c r="H9" s="89" t="s">
        <v>29</v>
      </c>
      <c r="I9" s="34"/>
      <c r="J9" s="129"/>
      <c r="K9" s="130"/>
      <c r="L9" s="130"/>
      <c r="M9" s="130"/>
      <c r="N9" s="130"/>
      <c r="O9" s="131"/>
      <c r="P9" s="75" t="s">
        <v>30</v>
      </c>
      <c r="Q9" s="76" t="s">
        <v>46</v>
      </c>
      <c r="R9" s="76"/>
      <c r="S9" s="77"/>
      <c r="T9" s="76"/>
    </row>
    <row r="10" spans="1:20" ht="27.75" customHeight="1" x14ac:dyDescent="0.25">
      <c r="A10" s="28" t="s">
        <v>8</v>
      </c>
      <c r="B10" s="29">
        <v>47594</v>
      </c>
      <c r="C10" s="30">
        <v>49</v>
      </c>
      <c r="D10" s="24">
        <v>0.9</v>
      </c>
      <c r="E10" s="24">
        <f>SUM(D10*B10)/(B10*0.7)</f>
        <v>1.2857142857142858</v>
      </c>
      <c r="F10" s="31">
        <v>24.75</v>
      </c>
      <c r="G10" s="32">
        <f>SUM(E10+F10)</f>
        <v>26.035714285714285</v>
      </c>
      <c r="H10" s="49" t="s">
        <v>43</v>
      </c>
      <c r="J10" s="99"/>
      <c r="K10" s="100"/>
      <c r="L10" s="100"/>
      <c r="M10" s="100"/>
      <c r="N10" s="100"/>
      <c r="O10" s="101"/>
      <c r="P10" s="75" t="s">
        <v>30</v>
      </c>
      <c r="Q10" s="76"/>
      <c r="R10" s="76"/>
      <c r="S10" s="76"/>
      <c r="T10" s="76"/>
    </row>
    <row r="11" spans="1:20" ht="25.5" x14ac:dyDescent="0.25">
      <c r="A11" s="28" t="s">
        <v>6</v>
      </c>
      <c r="B11" s="29">
        <v>50431</v>
      </c>
      <c r="C11" s="72">
        <v>19</v>
      </c>
      <c r="D11" s="35">
        <v>1</v>
      </c>
      <c r="E11" s="24">
        <f>SUM(D11*B11)/(B11*0.7)</f>
        <v>1.4285714285714286</v>
      </c>
      <c r="F11" s="24">
        <v>23</v>
      </c>
      <c r="G11" s="32">
        <f t="shared" si="1"/>
        <v>24.428571428571427</v>
      </c>
      <c r="H11" s="32"/>
      <c r="I11" s="36"/>
      <c r="J11" s="102" t="s">
        <v>52</v>
      </c>
      <c r="K11" s="103"/>
      <c r="L11" s="103"/>
      <c r="M11" s="103"/>
      <c r="N11" s="103"/>
      <c r="O11" s="104"/>
      <c r="P11" s="75" t="s">
        <v>30</v>
      </c>
      <c r="Q11" s="76"/>
      <c r="R11" s="76"/>
      <c r="S11" s="76"/>
      <c r="T11" s="76"/>
    </row>
    <row r="12" spans="1:20" ht="45.75" customHeight="1" x14ac:dyDescent="0.25">
      <c r="A12" s="28" t="s">
        <v>10</v>
      </c>
      <c r="B12" s="29">
        <v>47279</v>
      </c>
      <c r="C12" s="30">
        <v>17</v>
      </c>
      <c r="D12" s="24">
        <v>0</v>
      </c>
      <c r="E12" s="24">
        <f>SUM(D12*B12)/(B12*0.7)</f>
        <v>0</v>
      </c>
      <c r="F12" s="31">
        <v>19.97</v>
      </c>
      <c r="G12" s="32">
        <f t="shared" si="1"/>
        <v>19.97</v>
      </c>
      <c r="H12" s="32">
        <v>0</v>
      </c>
      <c r="I12" s="63" t="s">
        <v>37</v>
      </c>
      <c r="J12" s="107" t="s">
        <v>51</v>
      </c>
      <c r="K12" s="108"/>
      <c r="L12" s="108"/>
      <c r="M12" s="108"/>
      <c r="N12" s="108"/>
      <c r="O12" s="109"/>
      <c r="P12" s="75" t="s">
        <v>30</v>
      </c>
      <c r="Q12" s="76"/>
      <c r="R12" s="76"/>
      <c r="S12" s="76"/>
      <c r="T12" s="76"/>
    </row>
    <row r="13" spans="1:20" ht="29.25" customHeight="1" x14ac:dyDescent="0.25">
      <c r="A13" s="28" t="s">
        <v>12</v>
      </c>
      <c r="B13" s="29">
        <v>31733</v>
      </c>
      <c r="C13" s="30">
        <v>14</v>
      </c>
      <c r="D13" s="24">
        <v>0</v>
      </c>
      <c r="E13" s="24">
        <f>SUM(D13*B13)/(B13*0.7)</f>
        <v>0</v>
      </c>
      <c r="F13" s="31">
        <v>9</v>
      </c>
      <c r="G13" s="32">
        <f>SUM(E13+F13)</f>
        <v>9</v>
      </c>
      <c r="H13" s="32">
        <v>0</v>
      </c>
      <c r="I13" s="33" t="s">
        <v>31</v>
      </c>
      <c r="J13" s="99"/>
      <c r="K13" s="116"/>
      <c r="L13" s="116"/>
      <c r="M13" s="116"/>
      <c r="N13" s="116"/>
      <c r="O13" s="117"/>
      <c r="P13" s="75" t="s">
        <v>30</v>
      </c>
      <c r="Q13" s="76"/>
      <c r="R13" s="76"/>
      <c r="S13" s="78"/>
      <c r="T13" s="76"/>
    </row>
    <row r="14" spans="1:20" ht="48.75" customHeight="1" thickBot="1" x14ac:dyDescent="0.3">
      <c r="A14" s="37" t="s">
        <v>9</v>
      </c>
      <c r="B14" s="38">
        <v>35328</v>
      </c>
      <c r="C14" s="39">
        <v>18</v>
      </c>
      <c r="D14" s="40">
        <v>6.8</v>
      </c>
      <c r="E14" s="40">
        <f>SUM(D14*B14)/(B14*0.7)</f>
        <v>9.7142857142857153</v>
      </c>
      <c r="F14" s="41">
        <v>0</v>
      </c>
      <c r="G14" s="42">
        <f t="shared" si="1"/>
        <v>9.7142857142857153</v>
      </c>
      <c r="H14" s="58">
        <v>0</v>
      </c>
      <c r="I14" s="64" t="s">
        <v>47</v>
      </c>
      <c r="J14" s="110" t="s">
        <v>45</v>
      </c>
      <c r="K14" s="111"/>
      <c r="L14" s="111"/>
      <c r="M14" s="111"/>
      <c r="N14" s="111"/>
      <c r="O14" s="112"/>
      <c r="P14" s="75" t="s">
        <v>30</v>
      </c>
      <c r="Q14" s="76"/>
      <c r="R14" s="76"/>
      <c r="S14" s="76"/>
      <c r="T14" s="76"/>
    </row>
    <row r="15" spans="1:20" ht="15.75" thickBot="1" x14ac:dyDescent="0.3">
      <c r="A15" s="3"/>
      <c r="B15" s="43"/>
      <c r="C15" s="43"/>
      <c r="D15" s="43"/>
      <c r="E15" s="43"/>
      <c r="F15" s="43"/>
      <c r="G15" s="44"/>
      <c r="H15" s="44"/>
      <c r="I15" s="45"/>
      <c r="J15" s="3"/>
      <c r="K15" s="3"/>
      <c r="L15" s="3"/>
      <c r="M15" s="3"/>
      <c r="N15" s="3"/>
      <c r="O15" s="3"/>
      <c r="P15" s="76"/>
      <c r="Q15" s="76"/>
      <c r="R15" s="76"/>
      <c r="S15" s="76"/>
      <c r="T15" s="76"/>
    </row>
    <row r="16" spans="1:20" ht="32.25" customHeight="1" thickBot="1" x14ac:dyDescent="0.3">
      <c r="A16" s="2" t="s">
        <v>50</v>
      </c>
      <c r="B16" s="66"/>
      <c r="C16" s="66"/>
      <c r="D16" s="66"/>
      <c r="E16" s="66"/>
      <c r="F16" s="66"/>
      <c r="G16" s="67"/>
      <c r="H16" s="67"/>
      <c r="I16" s="68"/>
      <c r="J16" s="118"/>
      <c r="K16" s="119"/>
      <c r="L16" s="119"/>
      <c r="M16" s="119"/>
      <c r="N16" s="119"/>
      <c r="O16" s="120"/>
      <c r="P16" s="76"/>
      <c r="Q16" s="76"/>
      <c r="R16" s="76"/>
      <c r="S16" s="76"/>
      <c r="T16" s="76"/>
    </row>
    <row r="17" spans="1:20" ht="28.5" customHeight="1" x14ac:dyDescent="0.25">
      <c r="A17" s="20" t="s">
        <v>13</v>
      </c>
      <c r="B17" s="21">
        <v>12190</v>
      </c>
      <c r="C17" s="22">
        <v>6</v>
      </c>
      <c r="D17" s="23">
        <v>7</v>
      </c>
      <c r="E17" s="46">
        <f>SUM(D17*B17)/(B17*0.7)</f>
        <v>10</v>
      </c>
      <c r="F17" s="25">
        <v>0</v>
      </c>
      <c r="G17" s="32">
        <f>SUM(E17+F17)</f>
        <v>10</v>
      </c>
      <c r="H17" s="32">
        <v>0</v>
      </c>
      <c r="I17" s="47"/>
      <c r="J17" s="113"/>
      <c r="K17" s="114"/>
      <c r="L17" s="114"/>
      <c r="M17" s="114"/>
      <c r="N17" s="114"/>
      <c r="O17" s="115"/>
      <c r="P17" s="75" t="s">
        <v>30</v>
      </c>
      <c r="Q17" s="76"/>
      <c r="R17" s="76"/>
      <c r="S17" s="76"/>
      <c r="T17" s="76"/>
    </row>
    <row r="18" spans="1:20" ht="28.5" customHeight="1" x14ac:dyDescent="0.25">
      <c r="A18" s="28" t="s">
        <v>14</v>
      </c>
      <c r="B18" s="48">
        <v>13817</v>
      </c>
      <c r="C18" s="30">
        <v>10</v>
      </c>
      <c r="D18" s="24">
        <v>4.51</v>
      </c>
      <c r="E18" s="24">
        <f>SUM(D18*B18)/(B18*0.7)</f>
        <v>6.4428571428571431</v>
      </c>
      <c r="F18" s="31">
        <v>0</v>
      </c>
      <c r="G18" s="32">
        <f>SUM(E18+F18)</f>
        <v>6.4428571428571431</v>
      </c>
      <c r="H18" s="32">
        <v>0</v>
      </c>
      <c r="I18" s="49"/>
      <c r="J18" s="99"/>
      <c r="K18" s="116"/>
      <c r="L18" s="116"/>
      <c r="M18" s="116"/>
      <c r="N18" s="116"/>
      <c r="O18" s="117"/>
      <c r="P18" s="75" t="s">
        <v>30</v>
      </c>
      <c r="Q18" s="76"/>
      <c r="R18" s="76"/>
      <c r="S18" s="76"/>
      <c r="T18" s="76"/>
    </row>
    <row r="19" spans="1:20" ht="28.5" customHeight="1" x14ac:dyDescent="0.25">
      <c r="A19" s="59" t="s">
        <v>24</v>
      </c>
      <c r="B19" s="90">
        <v>35060</v>
      </c>
      <c r="C19" s="86">
        <v>13</v>
      </c>
      <c r="D19" s="88">
        <v>4.96</v>
      </c>
      <c r="E19" s="24">
        <f>SUM(D19*B19)/(B19*0.7)</f>
        <v>7.0857142857142863</v>
      </c>
      <c r="F19" s="31">
        <v>0</v>
      </c>
      <c r="G19" s="32">
        <f>SUM(E19+F19)</f>
        <v>7.0857142857142863</v>
      </c>
      <c r="H19" s="32">
        <v>0</v>
      </c>
      <c r="I19" s="65"/>
      <c r="J19" s="99"/>
      <c r="K19" s="100"/>
      <c r="L19" s="100"/>
      <c r="M19" s="100"/>
      <c r="N19" s="100"/>
      <c r="O19" s="101"/>
      <c r="P19" s="75" t="s">
        <v>30</v>
      </c>
      <c r="Q19" s="76"/>
      <c r="R19" s="76"/>
      <c r="S19" s="76"/>
      <c r="T19" s="76"/>
    </row>
    <row r="20" spans="1:20" ht="18" customHeight="1" x14ac:dyDescent="0.25">
      <c r="A20" s="59" t="s">
        <v>28</v>
      </c>
      <c r="B20" s="91">
        <v>3287</v>
      </c>
      <c r="C20" s="86">
        <v>5</v>
      </c>
      <c r="D20" s="85">
        <v>0</v>
      </c>
      <c r="E20" s="24">
        <f>SUM(D20*B20)/(B20*0.7)</f>
        <v>0</v>
      </c>
      <c r="F20" s="83">
        <v>0</v>
      </c>
      <c r="G20" s="32">
        <f>SUM(E20+F20)</f>
        <v>0</v>
      </c>
      <c r="H20" s="32">
        <v>0</v>
      </c>
      <c r="I20" s="65"/>
      <c r="J20" s="121" t="s">
        <v>44</v>
      </c>
      <c r="K20" s="122"/>
      <c r="L20" s="122"/>
      <c r="M20" s="122"/>
      <c r="N20" s="122"/>
      <c r="O20" s="123"/>
      <c r="P20" s="75" t="s">
        <v>30</v>
      </c>
      <c r="Q20" s="76"/>
      <c r="R20" s="76"/>
      <c r="S20" s="76"/>
      <c r="T20" s="76"/>
    </row>
    <row r="21" spans="1:20" ht="20.25" customHeight="1" thickBot="1" x14ac:dyDescent="0.3">
      <c r="A21" s="69" t="s">
        <v>34</v>
      </c>
      <c r="B21" s="92">
        <v>7603</v>
      </c>
      <c r="C21" s="87">
        <v>1</v>
      </c>
      <c r="D21" s="71"/>
      <c r="E21" s="60">
        <f>SUM(D21*B21)/(B21*0.7)</f>
        <v>0</v>
      </c>
      <c r="F21" s="84">
        <v>0</v>
      </c>
      <c r="G21" s="42">
        <f>SUM(E21+F21)</f>
        <v>0</v>
      </c>
      <c r="H21" s="42">
        <v>0</v>
      </c>
      <c r="I21" s="70"/>
      <c r="J21" s="126" t="s">
        <v>41</v>
      </c>
      <c r="K21" s="127"/>
      <c r="L21" s="127"/>
      <c r="M21" s="127"/>
      <c r="N21" s="127"/>
      <c r="O21" s="128"/>
      <c r="P21" s="79"/>
      <c r="Q21" s="76"/>
      <c r="R21" s="76"/>
      <c r="S21" s="76"/>
      <c r="T21" s="76"/>
    </row>
    <row r="22" spans="1:20" ht="21" customHeight="1" x14ac:dyDescent="0.25">
      <c r="A22" s="1" t="s">
        <v>25</v>
      </c>
      <c r="B22" s="93">
        <v>624594</v>
      </c>
      <c r="C22" s="50"/>
      <c r="D22" s="51"/>
      <c r="E22" s="51"/>
      <c r="F22" s="52"/>
      <c r="G22" s="51"/>
      <c r="H22" s="51"/>
      <c r="I22" s="51"/>
      <c r="J22" s="3"/>
      <c r="K22" s="3"/>
      <c r="L22" s="3"/>
      <c r="M22" s="3"/>
      <c r="N22" s="3"/>
      <c r="O22" s="3"/>
      <c r="R22" s="73"/>
    </row>
    <row r="23" spans="1:20" x14ac:dyDescent="0.25">
      <c r="A23" s="53" t="s">
        <v>16</v>
      </c>
      <c r="B23" s="94">
        <f>SUM(B5+B6+B7+B8+B9+B10+B11+B12+B13+B14+B17+B18+B19+B20+B21)</f>
        <v>574870</v>
      </c>
      <c r="C23" s="82">
        <f>SUM(B23)/B22</f>
        <v>0.92038988526947108</v>
      </c>
      <c r="D23" s="3"/>
      <c r="E23" s="52"/>
      <c r="F23" s="52"/>
      <c r="G23" s="54"/>
      <c r="H23" s="54"/>
      <c r="I23" s="95">
        <f>SUM(C5:C21)</f>
        <v>233</v>
      </c>
      <c r="J23" s="95" t="s">
        <v>36</v>
      </c>
      <c r="K23" s="95"/>
      <c r="L23" s="3"/>
      <c r="M23" s="3"/>
      <c r="N23" s="3"/>
      <c r="O23" s="3"/>
    </row>
    <row r="24" spans="1:20" ht="16.5" customHeight="1" x14ac:dyDescent="0.25">
      <c r="A24" s="124" t="s">
        <v>26</v>
      </c>
      <c r="B24" s="125"/>
      <c r="C24" s="125"/>
      <c r="D24" s="125"/>
      <c r="E24" s="125"/>
      <c r="F24" s="125"/>
      <c r="G24" s="61"/>
      <c r="H24" s="54"/>
      <c r="J24" s="55"/>
      <c r="K24" s="55"/>
      <c r="L24" s="55"/>
      <c r="M24" s="55"/>
      <c r="N24" s="3"/>
      <c r="O24" s="3"/>
    </row>
    <row r="25" spans="1:20" ht="12.75" customHeight="1" x14ac:dyDescent="0.25">
      <c r="A25" s="105" t="s">
        <v>19</v>
      </c>
      <c r="B25" s="106"/>
      <c r="C25" s="106"/>
      <c r="D25" s="106"/>
      <c r="E25" s="51"/>
      <c r="F25" s="51"/>
      <c r="G25" s="51"/>
      <c r="H25" s="51"/>
      <c r="I25" s="51"/>
      <c r="J25" s="3"/>
      <c r="K25" s="3"/>
      <c r="L25" s="3"/>
      <c r="M25" s="3"/>
      <c r="N25" s="3"/>
      <c r="O25" s="3"/>
    </row>
    <row r="26" spans="1:20" x14ac:dyDescent="0.25">
      <c r="A26" s="105" t="s">
        <v>35</v>
      </c>
      <c r="B26" s="106"/>
      <c r="C26" s="106"/>
      <c r="D26" s="106"/>
    </row>
    <row r="28" spans="1:20" ht="16.5" x14ac:dyDescent="0.25">
      <c r="I28" s="62"/>
    </row>
    <row r="29" spans="1:20" ht="54.75" customHeight="1" x14ac:dyDescent="0.25">
      <c r="A29" s="97"/>
      <c r="B29" s="98"/>
      <c r="C29" s="98"/>
      <c r="D29" s="98"/>
      <c r="E29" s="98"/>
    </row>
  </sheetData>
  <mergeCells count="25">
    <mergeCell ref="P6:T6"/>
    <mergeCell ref="L1:N1"/>
    <mergeCell ref="J4:O4"/>
    <mergeCell ref="J5:O5"/>
    <mergeCell ref="J9:O9"/>
    <mergeCell ref="J6:O6"/>
    <mergeCell ref="J7:O7"/>
    <mergeCell ref="J8:O8"/>
    <mergeCell ref="A1:G1"/>
    <mergeCell ref="D3:E3"/>
    <mergeCell ref="A29:E29"/>
    <mergeCell ref="J10:O10"/>
    <mergeCell ref="J11:O11"/>
    <mergeCell ref="A25:D25"/>
    <mergeCell ref="A26:D26"/>
    <mergeCell ref="J12:O12"/>
    <mergeCell ref="J14:O14"/>
    <mergeCell ref="J17:O17"/>
    <mergeCell ref="J13:O13"/>
    <mergeCell ref="J16:O16"/>
    <mergeCell ref="J18:O18"/>
    <mergeCell ref="J19:O19"/>
    <mergeCell ref="J20:O20"/>
    <mergeCell ref="A24:F24"/>
    <mergeCell ref="J21:O21"/>
  </mergeCells>
  <pageMargins left="0.25" right="0.25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Dec2018</vt:lpstr>
      <vt:lpstr>'Dec2018'!Print_Area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John Leddy</cp:lastModifiedBy>
  <cp:lastPrinted>2020-03-06T18:55:15Z</cp:lastPrinted>
  <dcterms:created xsi:type="dcterms:W3CDTF">2010-03-12T21:14:40Z</dcterms:created>
  <dcterms:modified xsi:type="dcterms:W3CDTF">2022-12-05T19:12:24Z</dcterms:modified>
</cp:coreProperties>
</file>